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71C6B465-1BCC-4DD1-A4ED-1E98DC802564}" xr6:coauthVersionLast="47" xr6:coauthVersionMax="47" xr10:uidLastSave="{00000000-0000-0000-0000-000000000000}"/>
  <workbookProtection workbookAlgorithmName="SHA-512" workbookHashValue="X6povzapG0A6J1U9ZtrZ9XEjtet0NuACL08umR2w7TalMBFgAyqaX5gX1ZUGG0wdXeLyM+i8B/p1NZayA7GXbw==" workbookSaltValue="yRPYfb9o1unSUeOb93pjVg==" workbookSpinCount="100000" lockStructure="1"/>
  <bookViews>
    <workbookView xWindow="-103" yWindow="-103" windowWidth="22149" windowHeight="11829" xr2:uid="{00000000-000D-0000-FFFF-FFFF00000000}"/>
  </bookViews>
  <sheets>
    <sheet name="Ark1" sheetId="1" r:id="rId1"/>
    <sheet name="Ar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6" i="1" s="1"/>
  <c r="F14" i="1" l="1"/>
  <c r="F13" i="1"/>
  <c r="F12" i="1"/>
  <c r="F11" i="1"/>
  <c r="C15" i="1" l="1"/>
  <c r="C17" i="1"/>
  <c r="C21" i="1" l="1"/>
  <c r="C22" i="1" l="1"/>
  <c r="C23" i="1" s="1"/>
  <c r="K19" i="1" l="1"/>
  <c r="K20" i="1" s="1"/>
  <c r="K21" i="1" s="1"/>
  <c r="K22" i="1" s="1"/>
  <c r="C24" i="1" s="1"/>
  <c r="C28" i="1" s="1"/>
</calcChain>
</file>

<file path=xl/sharedStrings.xml><?xml version="1.0" encoding="utf-8"?>
<sst xmlns="http://schemas.openxmlformats.org/spreadsheetml/2006/main" count="63" uniqueCount="62">
  <si>
    <t>Lønnskalkulator - hva koster en arbeidstaker?</t>
  </si>
  <si>
    <t>Denne kalkulatoren viser kostnadene som normalt påløper ved å ha en ansatt.</t>
  </si>
  <si>
    <t>I tillegg kan det påløpe andre kostnader, avhengig av bransje og aktivitet.</t>
  </si>
  <si>
    <t>Dette kan for eksempel være andre forsikringer, velferdsordninger, verneutstyr o.l.</t>
  </si>
  <si>
    <t>Feltene markert med gult må fylles ut</t>
  </si>
  <si>
    <t>Forutsetninger</t>
  </si>
  <si>
    <t>Omregning av årslønn</t>
  </si>
  <si>
    <r>
      <t xml:space="preserve">Årslønn </t>
    </r>
    <r>
      <rPr>
        <vertAlign val="superscript"/>
        <sz val="11"/>
        <color theme="1"/>
        <rFont val="Calibri"/>
        <family val="2"/>
        <scheme val="minor"/>
      </rPr>
      <t>1)</t>
    </r>
  </si>
  <si>
    <t>Månedslønn (Årslønn/12)</t>
  </si>
  <si>
    <r>
      <t xml:space="preserve">Sats arbeidsgiveravgift  </t>
    </r>
    <r>
      <rPr>
        <vertAlign val="superscript"/>
        <sz val="11"/>
        <color theme="1"/>
        <rFont val="Calibri"/>
        <family val="2"/>
        <scheme val="minor"/>
      </rPr>
      <t>2)</t>
    </r>
  </si>
  <si>
    <t>Ukelønn (Årslønn/52)</t>
  </si>
  <si>
    <r>
      <t xml:space="preserve">Avtalte feriedager </t>
    </r>
    <r>
      <rPr>
        <vertAlign val="superscript"/>
        <sz val="11"/>
        <color theme="1"/>
        <rFont val="Calibri"/>
        <family val="2"/>
        <scheme val="minor"/>
      </rPr>
      <t>3)</t>
    </r>
  </si>
  <si>
    <t>Dagslønn (Årslønn/260)</t>
  </si>
  <si>
    <t>Arbeidstaker er over 60 år (1 uke ekstra ferie)</t>
  </si>
  <si>
    <t>Nei</t>
  </si>
  <si>
    <t>Timelønn (Årslønn/1950)</t>
  </si>
  <si>
    <t>Sats feriepenger</t>
  </si>
  <si>
    <t>Sats ekstra arbeidsgiveravgift</t>
  </si>
  <si>
    <r>
      <t xml:space="preserve">Tillegg feriepenger arbeidstaker over 60 år </t>
    </r>
    <r>
      <rPr>
        <vertAlign val="superscript"/>
        <sz val="11"/>
        <color theme="1"/>
        <rFont val="Calibri"/>
        <family val="2"/>
        <scheme val="minor"/>
      </rPr>
      <t>4)</t>
    </r>
  </si>
  <si>
    <t>Summere lønn fratrukket feriepenger</t>
  </si>
  <si>
    <t>Kostnad per år</t>
  </si>
  <si>
    <t>trekke fra 750000</t>
  </si>
  <si>
    <t>Lønn fratrukket feriedager</t>
  </si>
  <si>
    <t>sjekker om lønn og feriepenger overstiger 750 000</t>
  </si>
  <si>
    <t>Feriepenger</t>
  </si>
  <si>
    <t>5% av overstigende 750000</t>
  </si>
  <si>
    <t>Arbeidsgiveravgift av lønn og feriepenger</t>
  </si>
  <si>
    <t>Ekstra arbeidsgiveravgift av lønn og feriepenger over 750 000</t>
  </si>
  <si>
    <r>
      <t xml:space="preserve">Obligatorisk tjenestepensjon (OTP) </t>
    </r>
    <r>
      <rPr>
        <vertAlign val="superscript"/>
        <sz val="11"/>
        <color theme="1"/>
        <rFont val="Calibri"/>
        <family val="2"/>
        <scheme val="minor"/>
      </rPr>
      <t>5)</t>
    </r>
  </si>
  <si>
    <t>Arbeidsgiveravgift av OTP</t>
  </si>
  <si>
    <r>
      <t xml:space="preserve">Yrkesskadeforsikring </t>
    </r>
    <r>
      <rPr>
        <vertAlign val="superscript"/>
        <sz val="11"/>
        <color theme="1"/>
        <rFont val="Calibri"/>
        <family val="2"/>
        <scheme val="minor"/>
      </rPr>
      <t>6)</t>
    </r>
  </si>
  <si>
    <t>Total kostnad</t>
  </si>
  <si>
    <t>Note 1</t>
  </si>
  <si>
    <t>Det er vanlig å avtale årslønn i faste arbeidsforhold.</t>
  </si>
  <si>
    <t>Avtalt årslønn er et beregningsgrunnlag og vil sjeldent stemme med faktisk lønn på slutten av inntektsåret.</t>
  </si>
  <si>
    <t>Den totale lønnen vil blant annet avhenge av ferieavvikling, ekstra utbetalinger som for eksempel overtid,</t>
  </si>
  <si>
    <t>skifttillegg og lignende.</t>
  </si>
  <si>
    <t>Altinn - om minstelønn og fastsettelse av lønn</t>
  </si>
  <si>
    <t>Note 2</t>
  </si>
  <si>
    <t>Skatteetaten - Oversikt over soner, beregningskoder og satser for arbeidsgiveravgift</t>
  </si>
  <si>
    <t>Note 3</t>
  </si>
  <si>
    <t>Minstekravet i ferieloven er 21 feriedager (4 uker + 1 dag).</t>
  </si>
  <si>
    <t>Det er imidlertid mange som gjennom tariffavtaler eller andre avtaler har 25 feriedager (5 uker).</t>
  </si>
  <si>
    <t>Altinn om ferie</t>
  </si>
  <si>
    <t>Note 4</t>
  </si>
  <si>
    <t>Det er likevel ikke noe i veien for å avtale en bedre ordning - for eksempel ved at feriepengene for ekstrauka beregnes av hele lønnen.</t>
  </si>
  <si>
    <t>Her har vi lagt til grunn at det beregnes tillegg på 2,3 % av hele lønnen.</t>
  </si>
  <si>
    <t>Note 5</t>
  </si>
  <si>
    <t>Det skal beregnes 2 % av lønnen begrenset oppad til 12 G til obligatorisk tjenestepensjon.</t>
  </si>
  <si>
    <t>Her har vi brukt avtalt årslønn som grunnlag for beregningen.</t>
  </si>
  <si>
    <t>Altinn om obligatorisk tjenestepensjon (OTP)</t>
  </si>
  <si>
    <t>Note 6</t>
  </si>
  <si>
    <t>Kostnaden til yrkesskadeforsikring avhenger av bransje og risiko.</t>
  </si>
  <si>
    <t>Å forsikre en bygningsarbeider vil eksempelvis være dyrere enn en kontoransatt.</t>
  </si>
  <si>
    <t>Ta kontakt med forsikringsselskap for tilbud.</t>
  </si>
  <si>
    <t>Altinn om yrkesskadeforsikring</t>
  </si>
  <si>
    <t>Antall feriedager</t>
  </si>
  <si>
    <t>Arbeidstaker over 60 år</t>
  </si>
  <si>
    <t>Ja</t>
  </si>
  <si>
    <t>Satser for arbeidsgiveravgift</t>
  </si>
  <si>
    <t>Arbeidsgiver trenger ikke beregne tillegg feriepenger for arbeidstaker over 60 år for lønn som overstiger 6 G (pr.1.5.26 kr 819.294,-).</t>
  </si>
  <si>
    <t>Grunnbeløp folketrygden (G) (pr. 1.5.2026)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</si>
</sst>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\ #,##0"/>
    <numFmt numFmtId="165" formatCode="#,##0.0"/>
    <numFmt numFmtId="166" formatCode="0.0\ 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DE5FB"/>
        <bgColor indexed="64"/>
      </patternFill>
    </fill>
    <fill>
      <patternFill patternType="solid">
        <fgColor rgb="FFCFF2F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0" fontId="3" fillId="0" borderId="0" xfId="0" applyFont="1"/>
    <xf numFmtId="166" fontId="0" fillId="0" borderId="0" xfId="0" applyNumberFormat="1"/>
    <xf numFmtId="164" fontId="0" fillId="0" borderId="1" xfId="0" applyNumberFormat="1" applyBorder="1" applyProtection="1">
      <protection hidden="1"/>
    </xf>
    <xf numFmtId="0" fontId="4" fillId="0" borderId="0" xfId="0" applyFont="1" applyAlignment="1">
      <alignment horizontal="left"/>
    </xf>
    <xf numFmtId="0" fontId="1" fillId="3" borderId="0" xfId="0" applyFont="1" applyFill="1"/>
    <xf numFmtId="164" fontId="0" fillId="3" borderId="1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right"/>
      <protection locked="0"/>
    </xf>
    <xf numFmtId="0" fontId="5" fillId="0" borderId="0" xfId="0" applyFont="1"/>
    <xf numFmtId="0" fontId="1" fillId="0" borderId="0" xfId="0" applyFont="1"/>
    <xf numFmtId="0" fontId="1" fillId="5" borderId="1" xfId="0" applyFont="1" applyFill="1" applyBorder="1"/>
    <xf numFmtId="166" fontId="0" fillId="0" borderId="1" xfId="0" applyNumberFormat="1" applyBorder="1"/>
    <xf numFmtId="3" fontId="0" fillId="0" borderId="1" xfId="0" applyNumberFormat="1" applyBorder="1"/>
    <xf numFmtId="165" fontId="0" fillId="0" borderId="0" xfId="0" applyNumberFormat="1"/>
    <xf numFmtId="3" fontId="1" fillId="5" borderId="1" xfId="0" applyNumberFormat="1" applyFont="1" applyFill="1" applyBorder="1"/>
    <xf numFmtId="164" fontId="0" fillId="0" borderId="1" xfId="0" applyNumberFormat="1" applyBorder="1"/>
    <xf numFmtId="0" fontId="0" fillId="0" borderId="1" xfId="0" applyBorder="1"/>
    <xf numFmtId="164" fontId="5" fillId="4" borderId="1" xfId="0" applyNumberFormat="1" applyFont="1" applyFill="1" applyBorder="1"/>
    <xf numFmtId="164" fontId="0" fillId="2" borderId="1" xfId="0" applyNumberFormat="1" applyFill="1" applyBorder="1" applyProtection="1">
      <protection locked="0"/>
    </xf>
    <xf numFmtId="0" fontId="6" fillId="0" borderId="0" xfId="0" applyFont="1"/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164" fontId="0" fillId="0" borderId="0" xfId="0" applyNumberFormat="1"/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1" applyProtection="1">
      <protection locked="0"/>
    </xf>
    <xf numFmtId="164" fontId="9" fillId="0" borderId="1" xfId="0" quotePrefix="1" applyNumberFormat="1" applyFont="1" applyBorder="1"/>
    <xf numFmtId="2" fontId="0" fillId="0" borderId="0" xfId="0" applyNumberFormat="1"/>
    <xf numFmtId="164" fontId="5" fillId="0" borderId="0" xfId="0" applyNumberFormat="1" applyFont="1"/>
    <xf numFmtId="0" fontId="0" fillId="0" borderId="1" xfId="0" applyBorder="1"/>
    <xf numFmtId="0" fontId="5" fillId="4" borderId="2" xfId="0" applyFont="1" applyFill="1" applyBorder="1"/>
    <xf numFmtId="0" fontId="0" fillId="4" borderId="3" xfId="0" applyFill="1" applyBorder="1"/>
    <xf numFmtId="0" fontId="0" fillId="0" borderId="0" xfId="0"/>
    <xf numFmtId="0" fontId="1" fillId="5" borderId="1" xfId="0" applyFont="1" applyFill="1" applyBorder="1"/>
    <xf numFmtId="0" fontId="0" fillId="5" borderId="1" xfId="0" applyFill="1" applyBorder="1"/>
    <xf numFmtId="0" fontId="0" fillId="0" borderId="2" xfId="0" applyBorder="1"/>
    <xf numFmtId="0" fontId="0" fillId="0" borderId="3" xfId="0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9DE5FB"/>
      <color rgb="FFADDFFD"/>
      <color rgb="FFCFF2FD"/>
      <color rgb="FFDEF2FE"/>
      <color rgb="FFFBC461"/>
      <color rgb="FFFDE0AD"/>
      <color rgb="FFFEFFC1"/>
      <color rgb="FFFCFF6D"/>
      <color rgb="FF65C2FB"/>
      <color rgb="FFFAF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ltinn.no/starte-og-drive/arbeidsforhold/ansettelse/obligatorisk-tjenestepensjon/" TargetMode="External"/><Relationship Id="rId2" Type="http://schemas.openxmlformats.org/officeDocument/2006/relationships/hyperlink" Target="https://altinn.no/starte-og-drive/arbeidsforhold/permisjoner-og-ferie/ferie/" TargetMode="External"/><Relationship Id="rId1" Type="http://schemas.openxmlformats.org/officeDocument/2006/relationships/hyperlink" Target="https://www.skatteetaten.no/bedrift-og-organisasjon/arbeidsgiver/arbeidsgiveravgift/soner-beregningskoder-og-satser-for-arbeidsgiveravgift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ltinn.no/starte-og-drive/arbeidsforhold/ansettelse/minstelonn-og-fastsettelse-av-lonn/" TargetMode="External"/><Relationship Id="rId4" Type="http://schemas.openxmlformats.org/officeDocument/2006/relationships/hyperlink" Target="https://altinn.no/starte-og-drive/arbeidsforhold/ansettelse/obligatoriske-og-frivillige-forsikringe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5"/>
  <sheetViews>
    <sheetView tabSelected="1" workbookViewId="0">
      <selection activeCell="A18" sqref="A18:B18"/>
    </sheetView>
  </sheetViews>
  <sheetFormatPr baseColWidth="10" defaultColWidth="11.3828125" defaultRowHeight="14.6" x14ac:dyDescent="0.4"/>
  <cols>
    <col min="1" max="1" width="34.53515625" customWidth="1"/>
    <col min="2" max="2" width="23.3046875" customWidth="1"/>
    <col min="3" max="3" width="16" customWidth="1"/>
    <col min="4" max="4" width="5" style="1" customWidth="1"/>
    <col min="5" max="5" width="30.69140625" customWidth="1"/>
    <col min="7" max="7" width="13.3046875" bestFit="1" customWidth="1"/>
    <col min="9" max="9" width="11.3828125" bestFit="1" customWidth="1"/>
    <col min="10" max="10" width="51.84375" hidden="1" customWidth="1"/>
    <col min="11" max="11" width="11.3828125" hidden="1" customWidth="1"/>
  </cols>
  <sheetData>
    <row r="2" spans="1:6" ht="24.75" customHeight="1" x14ac:dyDescent="0.7">
      <c r="A2" s="5" t="s">
        <v>0</v>
      </c>
      <c r="B2" s="5"/>
    </row>
    <row r="3" spans="1:6" ht="16.5" customHeight="1" x14ac:dyDescent="0.4">
      <c r="A3" s="2"/>
      <c r="B3" s="2"/>
      <c r="C3" s="1"/>
    </row>
    <row r="4" spans="1:6" x14ac:dyDescent="0.4">
      <c r="A4" t="s">
        <v>1</v>
      </c>
    </row>
    <row r="5" spans="1:6" x14ac:dyDescent="0.4">
      <c r="A5" t="s">
        <v>2</v>
      </c>
    </row>
    <row r="6" spans="1:6" x14ac:dyDescent="0.4">
      <c r="A6" t="s">
        <v>3</v>
      </c>
    </row>
    <row r="7" spans="1:6" s="24" customFormat="1" ht="15.75" customHeight="1" x14ac:dyDescent="0.4">
      <c r="A7" s="25"/>
      <c r="B7" s="25"/>
      <c r="C7" s="23"/>
      <c r="D7" s="23"/>
    </row>
    <row r="8" spans="1:6" x14ac:dyDescent="0.4">
      <c r="A8" s="6" t="s">
        <v>4</v>
      </c>
      <c r="B8" s="12"/>
    </row>
    <row r="9" spans="1:6" s="24" customFormat="1" ht="15.75" customHeight="1" x14ac:dyDescent="0.4">
      <c r="A9" s="25"/>
      <c r="B9" s="25"/>
      <c r="C9" s="23"/>
      <c r="D9" s="23"/>
    </row>
    <row r="10" spans="1:6" ht="17.25" customHeight="1" x14ac:dyDescent="0.4">
      <c r="A10" s="38" t="s">
        <v>5</v>
      </c>
      <c r="B10" s="39"/>
      <c r="C10" s="13"/>
      <c r="D10" s="23"/>
      <c r="E10" s="13" t="s">
        <v>6</v>
      </c>
      <c r="F10" s="13"/>
    </row>
    <row r="11" spans="1:6" ht="17.25" customHeight="1" x14ac:dyDescent="0.4">
      <c r="A11" s="34" t="s">
        <v>7</v>
      </c>
      <c r="B11" s="34"/>
      <c r="C11" s="7">
        <v>600000</v>
      </c>
      <c r="D11" s="23"/>
      <c r="E11" s="19" t="s">
        <v>8</v>
      </c>
      <c r="F11" s="4">
        <f>C11/12</f>
        <v>50000</v>
      </c>
    </row>
    <row r="12" spans="1:6" ht="17.25" customHeight="1" x14ac:dyDescent="0.4">
      <c r="A12" s="34" t="s">
        <v>9</v>
      </c>
      <c r="B12" s="34"/>
      <c r="C12" s="8">
        <v>0.14099999999999999</v>
      </c>
      <c r="D12" s="23"/>
      <c r="E12" s="19" t="s">
        <v>10</v>
      </c>
      <c r="F12" s="4">
        <f>C11/ 52</f>
        <v>11538.461538461539</v>
      </c>
    </row>
    <row r="13" spans="1:6" ht="17.25" customHeight="1" x14ac:dyDescent="0.4">
      <c r="A13" s="34" t="s">
        <v>11</v>
      </c>
      <c r="B13" s="34"/>
      <c r="C13" s="9">
        <v>25</v>
      </c>
      <c r="D13" s="23"/>
      <c r="E13" s="19" t="s">
        <v>12</v>
      </c>
      <c r="F13" s="4">
        <f>C11/260</f>
        <v>2307.6923076923076</v>
      </c>
    </row>
    <row r="14" spans="1:6" ht="17.25" customHeight="1" x14ac:dyDescent="0.4">
      <c r="A14" s="19" t="s">
        <v>13</v>
      </c>
      <c r="B14" s="19"/>
      <c r="C14" s="10" t="s">
        <v>14</v>
      </c>
      <c r="D14" s="23"/>
      <c r="E14" s="19" t="s">
        <v>15</v>
      </c>
      <c r="F14" s="4">
        <f>C11/1950</f>
        <v>307.69230769230768</v>
      </c>
    </row>
    <row r="15" spans="1:6" ht="17.25" customHeight="1" x14ac:dyDescent="0.4">
      <c r="A15" s="34" t="s">
        <v>16</v>
      </c>
      <c r="B15" s="34"/>
      <c r="C15" s="14">
        <f>IF(C13=21,10.2%,(IF(C13=25,12%,0%)))</f>
        <v>0.12</v>
      </c>
      <c r="D15" s="23"/>
    </row>
    <row r="16" spans="1:6" ht="17.25" customHeight="1" x14ac:dyDescent="0.4">
      <c r="A16" s="40" t="s">
        <v>17</v>
      </c>
      <c r="B16" s="41"/>
      <c r="C16" s="14">
        <v>0.05</v>
      </c>
      <c r="D16" s="23"/>
    </row>
    <row r="17" spans="1:11" ht="17.25" customHeight="1" x14ac:dyDescent="0.4">
      <c r="A17" s="34" t="s">
        <v>18</v>
      </c>
      <c r="B17" s="34"/>
      <c r="C17" s="14">
        <f>IF(C14="JA",2.3%,0)</f>
        <v>0</v>
      </c>
      <c r="D17" s="23"/>
    </row>
    <row r="18" spans="1:11" ht="17.25" customHeight="1" x14ac:dyDescent="0.4">
      <c r="A18" s="34" t="s">
        <v>61</v>
      </c>
      <c r="B18" s="34"/>
      <c r="C18" s="15">
        <v>136549</v>
      </c>
      <c r="D18" s="23"/>
    </row>
    <row r="19" spans="1:11" ht="17.25" customHeight="1" x14ac:dyDescent="0.4">
      <c r="A19" s="37"/>
      <c r="B19" s="37"/>
      <c r="C19" s="16"/>
      <c r="D19" s="23"/>
      <c r="J19" t="s">
        <v>19</v>
      </c>
      <c r="K19" s="32">
        <f>C21+C22</f>
        <v>607384.61538461538</v>
      </c>
    </row>
    <row r="20" spans="1:11" ht="17.25" customHeight="1" x14ac:dyDescent="0.4">
      <c r="A20" s="38" t="s">
        <v>20</v>
      </c>
      <c r="B20" s="39"/>
      <c r="C20" s="17"/>
      <c r="D20" s="23"/>
      <c r="J20" t="s">
        <v>21</v>
      </c>
      <c r="K20" s="32">
        <f>K19-750000</f>
        <v>-142615.38461538462</v>
      </c>
    </row>
    <row r="21" spans="1:11" ht="17.25" customHeight="1" x14ac:dyDescent="0.4">
      <c r="A21" s="34" t="s">
        <v>22</v>
      </c>
      <c r="B21" s="34"/>
      <c r="C21" s="18">
        <f>C11-(C11/260*C13)-IF(C17&gt;0,(C11/260*5))</f>
        <v>542307.69230769225</v>
      </c>
      <c r="D21" s="23"/>
      <c r="E21" s="27"/>
      <c r="J21" t="s">
        <v>23</v>
      </c>
      <c r="K21">
        <f>IF(K20&lt;=0,0,1)</f>
        <v>0</v>
      </c>
    </row>
    <row r="22" spans="1:11" ht="17.25" customHeight="1" x14ac:dyDescent="0.4">
      <c r="A22" s="34" t="s">
        <v>24</v>
      </c>
      <c r="B22" s="34"/>
      <c r="C22" s="18">
        <f>(C21*C15)+(C21*C17)</f>
        <v>65076.923076923071</v>
      </c>
      <c r="D22" s="23"/>
      <c r="J22" t="s">
        <v>25</v>
      </c>
      <c r="K22">
        <f>C16*K21*K20</f>
        <v>0</v>
      </c>
    </row>
    <row r="23" spans="1:11" ht="17.25" customHeight="1" x14ac:dyDescent="0.4">
      <c r="A23" s="34" t="s">
        <v>26</v>
      </c>
      <c r="B23" s="34"/>
      <c r="C23" s="18">
        <f>(C22+C21)*C12</f>
        <v>85641.230769230766</v>
      </c>
      <c r="D23" s="23"/>
    </row>
    <row r="24" spans="1:11" ht="17.25" customHeight="1" x14ac:dyDescent="0.4">
      <c r="A24" s="19" t="s">
        <v>27</v>
      </c>
      <c r="B24" s="19"/>
      <c r="C24" s="18">
        <f>K22</f>
        <v>0</v>
      </c>
      <c r="D24" s="23"/>
    </row>
    <row r="25" spans="1:11" ht="17.25" customHeight="1" x14ac:dyDescent="0.4">
      <c r="A25" s="34" t="s">
        <v>28</v>
      </c>
      <c r="B25" s="34"/>
      <c r="C25" s="31">
        <f>IF(C11&lt;C18*12,C11*2%,C18*12*2%)</f>
        <v>12000</v>
      </c>
      <c r="D25" s="23"/>
    </row>
    <row r="26" spans="1:11" ht="17.25" customHeight="1" x14ac:dyDescent="0.4">
      <c r="A26" s="34" t="s">
        <v>29</v>
      </c>
      <c r="B26" s="34"/>
      <c r="C26" s="18">
        <f>C25*C12</f>
        <v>1691.9999999999998</v>
      </c>
      <c r="D26" s="23"/>
    </row>
    <row r="27" spans="1:11" ht="17.25" customHeight="1" x14ac:dyDescent="0.4">
      <c r="A27" s="34" t="s">
        <v>30</v>
      </c>
      <c r="B27" s="34"/>
      <c r="C27" s="21">
        <v>4000</v>
      </c>
      <c r="D27" s="23"/>
    </row>
    <row r="28" spans="1:11" s="11" customFormat="1" ht="18.75" customHeight="1" x14ac:dyDescent="0.5">
      <c r="A28" s="35" t="s">
        <v>31</v>
      </c>
      <c r="B28" s="36"/>
      <c r="C28" s="20">
        <f>SUM(C21:C27)</f>
        <v>710717.84615384613</v>
      </c>
      <c r="D28" s="26"/>
      <c r="F28" s="22"/>
      <c r="G28" s="33"/>
    </row>
    <row r="29" spans="1:11" ht="19.5" customHeight="1" x14ac:dyDescent="0.4">
      <c r="A29" s="2"/>
      <c r="B29" s="2"/>
      <c r="C29" s="1"/>
    </row>
    <row r="30" spans="1:11" ht="19.5" customHeight="1" x14ac:dyDescent="0.4">
      <c r="A30" s="2"/>
      <c r="B30" s="2"/>
      <c r="C30" s="1"/>
      <c r="G30" s="27"/>
    </row>
    <row r="31" spans="1:11" ht="19.5" customHeight="1" x14ac:dyDescent="0.4">
      <c r="A31" s="2"/>
      <c r="B31" s="2"/>
      <c r="C31" s="1"/>
      <c r="G31" s="27"/>
    </row>
    <row r="32" spans="1:11" ht="19.5" customHeight="1" x14ac:dyDescent="0.4">
      <c r="A32" s="2"/>
      <c r="B32" s="2"/>
      <c r="C32" s="1"/>
    </row>
    <row r="33" spans="1:4" s="24" customFormat="1" ht="15.75" customHeight="1" x14ac:dyDescent="0.4">
      <c r="A33" s="25" t="s">
        <v>32</v>
      </c>
      <c r="C33" s="23"/>
      <c r="D33" s="23"/>
    </row>
    <row r="34" spans="1:4" s="24" customFormat="1" ht="15.75" customHeight="1" x14ac:dyDescent="0.4">
      <c r="A34" s="24" t="s">
        <v>33</v>
      </c>
      <c r="C34" s="23"/>
      <c r="D34" s="23"/>
    </row>
    <row r="35" spans="1:4" s="24" customFormat="1" ht="15.75" customHeight="1" x14ac:dyDescent="0.4">
      <c r="A35" s="24" t="s">
        <v>34</v>
      </c>
      <c r="C35" s="23"/>
      <c r="D35" s="23"/>
    </row>
    <row r="36" spans="1:4" s="24" customFormat="1" ht="15.75" customHeight="1" x14ac:dyDescent="0.4">
      <c r="A36" s="24" t="s">
        <v>35</v>
      </c>
      <c r="C36" s="23"/>
      <c r="D36" s="23"/>
    </row>
    <row r="37" spans="1:4" s="24" customFormat="1" ht="15.75" customHeight="1" x14ac:dyDescent="0.4">
      <c r="A37" s="24" t="s">
        <v>36</v>
      </c>
      <c r="C37" s="23"/>
      <c r="D37" s="23"/>
    </row>
    <row r="38" spans="1:4" s="24" customFormat="1" ht="15.75" customHeight="1" x14ac:dyDescent="0.4">
      <c r="A38" s="30" t="s">
        <v>37</v>
      </c>
      <c r="C38" s="23"/>
      <c r="D38" s="23"/>
    </row>
    <row r="39" spans="1:4" s="24" customFormat="1" ht="15.75" customHeight="1" x14ac:dyDescent="0.4">
      <c r="C39" s="23"/>
      <c r="D39" s="23"/>
    </row>
    <row r="40" spans="1:4" s="24" customFormat="1" ht="15.75" customHeight="1" x14ac:dyDescent="0.4">
      <c r="A40" s="25" t="s">
        <v>38</v>
      </c>
      <c r="C40" s="23"/>
      <c r="D40" s="23"/>
    </row>
    <row r="41" spans="1:4" s="24" customFormat="1" ht="15.75" customHeight="1" x14ac:dyDescent="0.4">
      <c r="A41" s="28" t="s">
        <v>39</v>
      </c>
      <c r="C41" s="23"/>
      <c r="D41" s="23"/>
    </row>
    <row r="42" spans="1:4" s="24" customFormat="1" ht="15.75" customHeight="1" x14ac:dyDescent="0.4">
      <c r="C42" s="23"/>
      <c r="D42" s="23"/>
    </row>
    <row r="43" spans="1:4" s="24" customFormat="1" ht="15.75" customHeight="1" x14ac:dyDescent="0.4">
      <c r="A43" s="25" t="s">
        <v>40</v>
      </c>
      <c r="C43" s="23"/>
      <c r="D43" s="23"/>
    </row>
    <row r="44" spans="1:4" s="24" customFormat="1" ht="15.75" customHeight="1" x14ac:dyDescent="0.4">
      <c r="A44" s="24" t="s">
        <v>41</v>
      </c>
      <c r="C44" s="23"/>
      <c r="D44" s="23"/>
    </row>
    <row r="45" spans="1:4" s="24" customFormat="1" ht="15.75" customHeight="1" x14ac:dyDescent="0.4">
      <c r="A45" s="24" t="s">
        <v>42</v>
      </c>
      <c r="C45" s="23"/>
      <c r="D45" s="23"/>
    </row>
    <row r="46" spans="1:4" s="24" customFormat="1" ht="15.75" customHeight="1" x14ac:dyDescent="0.4">
      <c r="A46" s="29" t="s">
        <v>43</v>
      </c>
      <c r="C46" s="23"/>
      <c r="D46" s="23"/>
    </row>
    <row r="47" spans="1:4" s="24" customFormat="1" ht="15.75" customHeight="1" x14ac:dyDescent="0.4">
      <c r="C47" s="23"/>
      <c r="D47" s="23"/>
    </row>
    <row r="48" spans="1:4" s="24" customFormat="1" ht="15.75" customHeight="1" x14ac:dyDescent="0.4">
      <c r="A48" s="25" t="s">
        <v>44</v>
      </c>
      <c r="C48" s="23"/>
      <c r="D48" s="23"/>
    </row>
    <row r="49" spans="1:4" s="24" customFormat="1" ht="15.75" customHeight="1" x14ac:dyDescent="0.4">
      <c r="A49" s="24" t="s">
        <v>60</v>
      </c>
      <c r="C49" s="23"/>
      <c r="D49" s="23"/>
    </row>
    <row r="50" spans="1:4" s="24" customFormat="1" ht="15.75" customHeight="1" x14ac:dyDescent="0.4">
      <c r="A50" s="24" t="s">
        <v>45</v>
      </c>
      <c r="C50" s="23"/>
      <c r="D50" s="23"/>
    </row>
    <row r="51" spans="1:4" s="24" customFormat="1" ht="15.75" customHeight="1" x14ac:dyDescent="0.4">
      <c r="A51" s="24" t="s">
        <v>46</v>
      </c>
      <c r="C51" s="23"/>
      <c r="D51" s="23"/>
    </row>
    <row r="52" spans="1:4" s="24" customFormat="1" ht="15.75" customHeight="1" x14ac:dyDescent="0.4">
      <c r="C52" s="23"/>
      <c r="D52" s="23"/>
    </row>
    <row r="53" spans="1:4" s="24" customFormat="1" ht="15.75" customHeight="1" x14ac:dyDescent="0.4">
      <c r="A53" s="25" t="s">
        <v>47</v>
      </c>
      <c r="C53" s="23"/>
      <c r="D53" s="23"/>
    </row>
    <row r="54" spans="1:4" s="24" customFormat="1" ht="15.75" customHeight="1" x14ac:dyDescent="0.4">
      <c r="A54" s="24" t="s">
        <v>48</v>
      </c>
      <c r="C54" s="23"/>
      <c r="D54" s="23"/>
    </row>
    <row r="55" spans="1:4" s="24" customFormat="1" ht="15.75" customHeight="1" x14ac:dyDescent="0.4">
      <c r="A55" s="24" t="s">
        <v>49</v>
      </c>
      <c r="C55" s="23"/>
      <c r="D55" s="23"/>
    </row>
    <row r="56" spans="1:4" s="24" customFormat="1" ht="15.75" customHeight="1" x14ac:dyDescent="0.4">
      <c r="A56" s="28" t="s">
        <v>50</v>
      </c>
      <c r="C56" s="23"/>
      <c r="D56" s="23"/>
    </row>
    <row r="57" spans="1:4" s="24" customFormat="1" ht="15.75" customHeight="1" x14ac:dyDescent="0.4">
      <c r="C57" s="23"/>
      <c r="D57" s="23"/>
    </row>
    <row r="58" spans="1:4" s="24" customFormat="1" ht="15.75" customHeight="1" x14ac:dyDescent="0.4">
      <c r="A58" s="25" t="s">
        <v>51</v>
      </c>
      <c r="C58" s="23"/>
      <c r="D58" s="23"/>
    </row>
    <row r="59" spans="1:4" s="24" customFormat="1" ht="15.75" customHeight="1" x14ac:dyDescent="0.4">
      <c r="A59" s="24" t="s">
        <v>52</v>
      </c>
      <c r="C59" s="23"/>
      <c r="D59" s="23"/>
    </row>
    <row r="60" spans="1:4" s="24" customFormat="1" ht="15.75" customHeight="1" x14ac:dyDescent="0.4">
      <c r="A60" s="24" t="s">
        <v>53</v>
      </c>
      <c r="C60" s="23"/>
      <c r="D60" s="23"/>
    </row>
    <row r="61" spans="1:4" s="24" customFormat="1" ht="15.75" customHeight="1" x14ac:dyDescent="0.4">
      <c r="A61" s="24" t="s">
        <v>54</v>
      </c>
      <c r="C61" s="23"/>
      <c r="D61" s="23"/>
    </row>
    <row r="62" spans="1:4" s="24" customFormat="1" ht="15.75" customHeight="1" x14ac:dyDescent="0.4">
      <c r="A62" s="29" t="s">
        <v>55</v>
      </c>
      <c r="C62" s="23"/>
      <c r="D62" s="23"/>
    </row>
    <row r="63" spans="1:4" s="24" customFormat="1" x14ac:dyDescent="0.4">
      <c r="D63" s="23"/>
    </row>
    <row r="64" spans="1:4" s="24" customFormat="1" ht="15.75" customHeight="1" x14ac:dyDescent="0.4">
      <c r="A64" s="25"/>
      <c r="B64" s="25"/>
      <c r="C64" s="23"/>
      <c r="D64" s="23"/>
    </row>
    <row r="65" spans="4:4" s="24" customFormat="1" x14ac:dyDescent="0.4">
      <c r="D65" s="23"/>
    </row>
  </sheetData>
  <mergeCells count="17">
    <mergeCell ref="A17:B17"/>
    <mergeCell ref="A10:B10"/>
    <mergeCell ref="A11:B11"/>
    <mergeCell ref="A12:B12"/>
    <mergeCell ref="A13:B13"/>
    <mergeCell ref="A15:B15"/>
    <mergeCell ref="A16:B16"/>
    <mergeCell ref="A22:B22"/>
    <mergeCell ref="A18:B18"/>
    <mergeCell ref="A19:B19"/>
    <mergeCell ref="A20:B20"/>
    <mergeCell ref="A21:B21"/>
    <mergeCell ref="A23:B23"/>
    <mergeCell ref="A25:B25"/>
    <mergeCell ref="A26:B26"/>
    <mergeCell ref="A27:B27"/>
    <mergeCell ref="A28:B28"/>
  </mergeCells>
  <hyperlinks>
    <hyperlink ref="A41" r:id="rId1" display="1) Oversikt over soner, beregningskoder og satser for arbeidsgiveravgift" xr:uid="{00000000-0004-0000-0000-000000000000}"/>
    <hyperlink ref="A46" r:id="rId2" xr:uid="{00000000-0004-0000-0000-000001000000}"/>
    <hyperlink ref="A56" r:id="rId3" display="4) Altinn om obligatorisk tjenestepensjon (OTP)" xr:uid="{00000000-0004-0000-0000-000002000000}"/>
    <hyperlink ref="A62" r:id="rId4" location="yrkesskadeforsikring" xr:uid="{00000000-0004-0000-0000-000003000000}"/>
    <hyperlink ref="A38" r:id="rId5" xr:uid="{00000000-0004-0000-0000-000004000000}"/>
  </hyperlinks>
  <pageMargins left="0.7" right="0.7" top="0.75" bottom="0.75" header="0.3" footer="0.3"/>
  <pageSetup paperSize="9" orientation="landscape" r:id="rId6"/>
  <extLst>
    <ext xmlns:x14="http://schemas.microsoft.com/office/spreadsheetml/2009/9/main" uri="{CCE6A557-97BC-4b89-ADB6-D9C93CAAB3DF}">
      <x14:dataValidations xmlns:xm="http://schemas.microsoft.com/office/excel/2006/main" xWindow="551" yWindow="379" count="3">
        <x14:dataValidation type="list" allowBlank="1" showInputMessage="1" showErrorMessage="1" xr:uid="{00000000-0002-0000-0000-000000000000}">
          <x14:formula1>
            <xm:f>'Ark2'!$A$2:$A$3</xm:f>
          </x14:formula1>
          <xm:sqref>C13</xm:sqref>
        </x14:dataValidation>
        <x14:dataValidation type="list" showInputMessage="1" showErrorMessage="1" xr:uid="{00000000-0002-0000-0000-000001000000}">
          <x14:formula1>
            <xm:f>'Ark2'!$A$6:$A$7</xm:f>
          </x14:formula1>
          <xm:sqref>C14</xm:sqref>
        </x14:dataValidation>
        <x14:dataValidation type="list" allowBlank="1" showInputMessage="1" showErrorMessage="1" xr:uid="{00000000-0002-0000-0000-000002000000}">
          <x14:formula1>
            <xm:f>'Ark2'!$A$10:$A$15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E3" sqref="E3:F6"/>
    </sheetView>
  </sheetViews>
  <sheetFormatPr baseColWidth="10" defaultColWidth="11.3828125" defaultRowHeight="14.6" x14ac:dyDescent="0.4"/>
  <cols>
    <col min="1" max="1" width="11.3828125" customWidth="1"/>
    <col min="5" max="6" width="11.3828125" customWidth="1"/>
  </cols>
  <sheetData>
    <row r="1" spans="1:1" x14ac:dyDescent="0.4">
      <c r="A1" t="s">
        <v>56</v>
      </c>
    </row>
    <row r="2" spans="1:1" x14ac:dyDescent="0.4">
      <c r="A2">
        <v>21</v>
      </c>
    </row>
    <row r="3" spans="1:1" x14ac:dyDescent="0.4">
      <c r="A3">
        <v>25</v>
      </c>
    </row>
    <row r="5" spans="1:1" x14ac:dyDescent="0.4">
      <c r="A5" t="s">
        <v>57</v>
      </c>
    </row>
    <row r="6" spans="1:1" x14ac:dyDescent="0.4">
      <c r="A6" t="s">
        <v>58</v>
      </c>
    </row>
    <row r="7" spans="1:1" x14ac:dyDescent="0.4">
      <c r="A7" t="s">
        <v>14</v>
      </c>
    </row>
    <row r="9" spans="1:1" x14ac:dyDescent="0.4">
      <c r="A9" t="s">
        <v>59</v>
      </c>
    </row>
    <row r="10" spans="1:1" x14ac:dyDescent="0.4">
      <c r="A10" s="3">
        <v>0.14099999999999999</v>
      </c>
    </row>
    <row r="11" spans="1:1" x14ac:dyDescent="0.4">
      <c r="A11" s="3">
        <v>0.106</v>
      </c>
    </row>
    <row r="12" spans="1:1" x14ac:dyDescent="0.4">
      <c r="A12" s="3">
        <v>7.9000000000000001E-2</v>
      </c>
    </row>
    <row r="13" spans="1:1" x14ac:dyDescent="0.4">
      <c r="A13" s="3">
        <v>6.4000000000000001E-2</v>
      </c>
    </row>
    <row r="14" spans="1:1" x14ac:dyDescent="0.4">
      <c r="A14" s="3">
        <v>5.0999999999999997E-2</v>
      </c>
    </row>
    <row r="15" spans="1:1" x14ac:dyDescent="0.4">
      <c r="A15" s="3">
        <v>0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3c01e-66e9-447f-adc9-28b1411f3a8f">
      <Terms xmlns="http://schemas.microsoft.com/office/infopath/2007/PartnerControls"/>
    </lcf76f155ced4ddcb4097134ff3c332f>
    <TaxCatchAll xmlns="e1a7b23b-8161-40a1-9193-13b13a901e8f" xsi:nil="true"/>
    <Publisert xmlns="0c93c01e-66e9-447f-adc9-28b1411f3a8f">true</Publisert>
    <Kommentar xmlns="0c93c01e-66e9-447f-adc9-28b1411f3a8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860ACB6B84E4F94F5583E4031D5F7" ma:contentTypeVersion="20" ma:contentTypeDescription="Create a new document." ma:contentTypeScope="" ma:versionID="77d0587d3d333fbe07109b9979b4e650">
  <xsd:schema xmlns:xsd="http://www.w3.org/2001/XMLSchema" xmlns:xs="http://www.w3.org/2001/XMLSchema" xmlns:p="http://schemas.microsoft.com/office/2006/metadata/properties" xmlns:ns2="0c93c01e-66e9-447f-adc9-28b1411f3a8f" xmlns:ns3="e1a7b23b-8161-40a1-9193-13b13a901e8f" targetNamespace="http://schemas.microsoft.com/office/2006/metadata/properties" ma:root="true" ma:fieldsID="76c8ea47a69e6f9dd9567da6666aa260" ns2:_="" ns3:_="">
    <xsd:import namespace="0c93c01e-66e9-447f-adc9-28b1411f3a8f"/>
    <xsd:import namespace="e1a7b23b-8161-40a1-9193-13b13a901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Publiser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3c01e-66e9-447f-adc9-28b1411f3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07afc3-249d-4b40-b641-83235800d5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ublisert" ma:index="25" nillable="true" ma:displayName="Publisert" ma:default="1" ma:format="Dropdown" ma:internalName="Publisert">
      <xsd:simpleType>
        <xsd:restriction base="dms:Boolean"/>
      </xsd:simpleType>
    </xsd:element>
    <xsd:element name="Kommentar" ma:index="26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7b23b-8161-40a1-9193-13b13a90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76d90f-2b4b-4484-a94d-37bb1c111351}" ma:internalName="TaxCatchAll" ma:showField="CatchAllData" ma:web="e1a7b23b-8161-40a1-9193-13b13a90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66F181-266E-4EBC-B7A9-E39967DF09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B0A192-925C-4F7F-94A6-1A76E7202B0A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0c93c01e-66e9-447f-adc9-28b1411f3a8f"/>
    <ds:schemaRef ds:uri="e1a7b23b-8161-40a1-9193-13b13a901e8f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3AF23B0-9263-460D-80DA-3A677C4BD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3c01e-66e9-447f-adc9-28b1411f3a8f"/>
    <ds:schemaRef ds:uri="e1a7b23b-8161-40a1-9193-13b13a90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Manager/>
  <Company>Brønnøysundregistrene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Beate Molund</dc:creator>
  <cp:keywords/>
  <dc:description/>
  <cp:lastModifiedBy>Hansen, Irene Elisabeth</cp:lastModifiedBy>
  <cp:revision/>
  <dcterms:created xsi:type="dcterms:W3CDTF">2019-10-16T12:48:44Z</dcterms:created>
  <dcterms:modified xsi:type="dcterms:W3CDTF">2026-06-22T12:46:43Z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76794c-8cc1-4553-ade2-1b635d166220_Enabled">
    <vt:lpwstr>true</vt:lpwstr>
  </property>
  <property fmtid="{D5CDD505-2E9C-101B-9397-08002B2CF9AE}" pid="3" name="MSIP_Label_f876794c-8cc1-4553-ade2-1b635d166220_SetDate">
    <vt:lpwstr>2020-09-11T12:40:05Z</vt:lpwstr>
  </property>
  <property fmtid="{D5CDD505-2E9C-101B-9397-08002B2CF9AE}" pid="4" name="MSIP_Label_f876794c-8cc1-4553-ade2-1b635d166220_Method">
    <vt:lpwstr>Standard</vt:lpwstr>
  </property>
  <property fmtid="{D5CDD505-2E9C-101B-9397-08002B2CF9AE}" pid="5" name="MSIP_Label_f876794c-8cc1-4553-ade2-1b635d166220_Name">
    <vt:lpwstr>Åpen informasjon</vt:lpwstr>
  </property>
  <property fmtid="{D5CDD505-2E9C-101B-9397-08002B2CF9AE}" pid="6" name="MSIP_Label_f876794c-8cc1-4553-ade2-1b635d166220_SiteId">
    <vt:lpwstr>4e14915f-a3fe-45aa-92c3-9d87465eda00</vt:lpwstr>
  </property>
  <property fmtid="{D5CDD505-2E9C-101B-9397-08002B2CF9AE}" pid="7" name="MSIP_Label_f876794c-8cc1-4553-ade2-1b635d166220_ActionId">
    <vt:lpwstr>3754a44b-75c4-432f-a225-368b94f6fd1b</vt:lpwstr>
  </property>
  <property fmtid="{D5CDD505-2E9C-101B-9397-08002B2CF9AE}" pid="8" name="MSIP_Label_f876794c-8cc1-4553-ade2-1b635d166220_ContentBits">
    <vt:lpwstr>0</vt:lpwstr>
  </property>
  <property fmtid="{D5CDD505-2E9C-101B-9397-08002B2CF9AE}" pid="9" name="ContentTypeId">
    <vt:lpwstr>0x010100FEC860ACB6B84E4F94F5583E4031D5F7</vt:lpwstr>
  </property>
  <property fmtid="{D5CDD505-2E9C-101B-9397-08002B2CF9AE}" pid="10" name="MediaServiceImageTags">
    <vt:lpwstr/>
  </property>
</Properties>
</file>